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tpas\OneDrive\Documents\Life\Work\ecoREAL\Acreditations\LEED\Calculator\"/>
    </mc:Choice>
  </mc:AlternateContent>
  <xr:revisionPtr revIDLastSave="0" documentId="13_ncr:1_{8F9F9419-75F8-4C7C-AAA4-C653E66CB183}" xr6:coauthVersionLast="47" xr6:coauthVersionMax="47" xr10:uidLastSave="{00000000-0000-0000-0000-000000000000}"/>
  <workbookProtection workbookAlgorithmName="SHA-512" workbookHashValue="nL1K+ZULL8iuJjCpI+VhJ1cJdo/ppyE0ASXVGFvs+u1XgIX2+g1pM6iF39r2ziueHmFLY54KOmbfn1Ouk47axA==" workbookSaltValue="BjNJSTKJo4hFgJ0hgfyaQg==" workbookSpinCount="100000" lockStructure="1"/>
  <bookViews>
    <workbookView xWindow="16425" yWindow="4125" windowWidth="18675" windowHeight="16455" tabRatio="500" activeTab="1" xr2:uid="{00000000-000D-0000-FFFF-FFFF00000000}"/>
  </bookViews>
  <sheets>
    <sheet name="Calculator" sheetId="1" r:id="rId1"/>
    <sheet name="Summary" sheetId="3" r:id="rId2"/>
    <sheet name="validation" sheetId="2" r:id="rId3"/>
  </sheets>
  <definedNames>
    <definedName name="program">validation!$C$3:$C$11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7" i="1" l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3" i="1"/>
  <c r="G33" i="1"/>
  <c r="H33" i="1"/>
  <c r="F34" i="1"/>
  <c r="G34" i="1"/>
  <c r="H34" i="1"/>
  <c r="F35" i="1"/>
  <c r="G35" i="1"/>
  <c r="H35" i="1"/>
  <c r="F15" i="1"/>
  <c r="G15" i="1"/>
  <c r="H15" i="1"/>
  <c r="F16" i="1"/>
  <c r="G16" i="1"/>
  <c r="H16" i="1"/>
  <c r="F36" i="1"/>
  <c r="G36" i="1"/>
  <c r="H36" i="1"/>
  <c r="F37" i="1"/>
  <c r="G37" i="1"/>
  <c r="H37" i="1"/>
  <c r="D21" i="2"/>
  <c r="D14" i="3" s="1"/>
  <c r="D54" i="1"/>
  <c r="H12" i="1"/>
  <c r="F39" i="1"/>
  <c r="F13" i="1"/>
  <c r="F10" i="1"/>
  <c r="F11" i="1"/>
  <c r="F12" i="1"/>
  <c r="F14" i="1"/>
  <c r="G39" i="1"/>
  <c r="G13" i="1"/>
  <c r="G10" i="1"/>
  <c r="G11" i="1"/>
  <c r="G12" i="1"/>
  <c r="G14" i="1"/>
  <c r="G38" i="1"/>
  <c r="H39" i="1"/>
  <c r="H13" i="1"/>
  <c r="H10" i="1"/>
  <c r="H11" i="1"/>
  <c r="H14" i="1"/>
  <c r="H38" i="1"/>
  <c r="B4" i="2"/>
  <c r="B5" i="2"/>
  <c r="B6" i="2" s="1"/>
  <c r="B7" i="2" s="1"/>
  <c r="B8" i="2" s="1"/>
  <c r="B9" i="2" s="1"/>
  <c r="B10" i="2" s="1"/>
  <c r="B11" i="2" s="1"/>
  <c r="F38" i="1"/>
  <c r="G54" i="1" l="1"/>
  <c r="D8" i="3" s="1"/>
  <c r="D17" i="2" s="1"/>
  <c r="E17" i="2" s="1"/>
  <c r="F54" i="1"/>
  <c r="D7" i="3" s="1"/>
  <c r="D16" i="2" s="1"/>
  <c r="E16" i="2" s="1"/>
  <c r="H54" i="1"/>
  <c r="D9" i="3" s="1"/>
  <c r="D22" i="2"/>
  <c r="D15" i="3" s="1"/>
  <c r="D16" i="3" s="1"/>
  <c r="D21" i="3"/>
  <c r="E7" i="1" l="1"/>
  <c r="E18" i="2"/>
  <c r="D18" i="2" s="1"/>
  <c r="D11" i="3" s="1"/>
  <c r="D22" i="3"/>
  <c r="D23" i="3" s="1"/>
  <c r="D24" i="3" s="1"/>
  <c r="D1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Batya Metalitz</author>
  </authors>
  <commentList>
    <comment ref="D7" authorId="0" shapeId="0" xr:uid="{00000000-0006-0000-0100-000001000000}">
      <text>
        <r>
          <rPr>
            <sz val="9"/>
            <color indexed="81"/>
            <rFont val="Tahoma"/>
            <family val="2"/>
          </rPr>
          <t>Must be 97% for certified value to count towards credit achievement</t>
        </r>
      </text>
    </comment>
    <comment ref="D8" authorId="0" shapeId="0" xr:uid="{00000000-0006-0000-0100-000002000000}">
      <text>
        <r>
          <rPr>
            <sz val="9"/>
            <color indexed="81"/>
            <rFont val="Tahoma"/>
            <family val="2"/>
          </rPr>
          <t>Must be greater than 70% for certified value to count towards credit achievement</t>
        </r>
      </text>
    </comment>
    <comment ref="D21" authorId="0" shapeId="0" xr:uid="{00000000-0006-0000-0100-000003000000}">
      <text>
        <r>
          <rPr>
            <sz val="9"/>
            <color indexed="81"/>
            <rFont val="Tahoma"/>
            <family val="2"/>
          </rPr>
          <t>Wood, concrete, steel, etc.</t>
        </r>
      </text>
    </comment>
  </commentList>
</comments>
</file>

<file path=xl/sharedStrings.xml><?xml version="1.0" encoding="utf-8"?>
<sst xmlns="http://schemas.openxmlformats.org/spreadsheetml/2006/main" count="86" uniqueCount="53">
  <si>
    <t>FSC - controlled wood</t>
  </si>
  <si>
    <t>SFI - fiber sourcing</t>
  </si>
  <si>
    <t>PEFC - due diligence</t>
  </si>
  <si>
    <t>Legal</t>
  </si>
  <si>
    <t>Responsible</t>
  </si>
  <si>
    <t>Certified</t>
  </si>
  <si>
    <t>Yes</t>
  </si>
  <si>
    <t>No</t>
  </si>
  <si>
    <t xml:space="preserve">Yes </t>
  </si>
  <si>
    <t xml:space="preserve">No </t>
  </si>
  <si>
    <t>Product Type</t>
  </si>
  <si>
    <t>Cost</t>
  </si>
  <si>
    <t>Sourcing</t>
  </si>
  <si>
    <t>% Legal</t>
  </si>
  <si>
    <t>% Responsible</t>
  </si>
  <si>
    <t>Not certified</t>
  </si>
  <si>
    <t>totals</t>
  </si>
  <si>
    <t>Certified Value</t>
  </si>
  <si>
    <t>100% legal?</t>
  </si>
  <si>
    <t>70%  Responsible</t>
  </si>
  <si>
    <t>both conditions met</t>
  </si>
  <si>
    <t>LEED 2009 Credit Calculations</t>
  </si>
  <si>
    <t>total value of wood</t>
  </si>
  <si>
    <t>% value of certified wood</t>
  </si>
  <si>
    <t>Credits Achieved</t>
  </si>
  <si>
    <t>LEED v4 Credit Calculations</t>
  </si>
  <si>
    <t>total value of eligible certified wood</t>
  </si>
  <si>
    <t>Description</t>
  </si>
  <si>
    <t>Pilot Alternative Compliance Path - Legal Wood</t>
  </si>
  <si>
    <t>Value of eligible certified wood</t>
  </si>
  <si>
    <t>FSC - forest management via FSC chain of custody</t>
  </si>
  <si>
    <t>SFI - forest management via SFI or PEFC chain of custody</t>
  </si>
  <si>
    <t>ATFS - forest management via SFI or PEFC chain of custody</t>
  </si>
  <si>
    <t>CSA - forest management via SFI or PEFC chain of custody</t>
  </si>
  <si>
    <t>PEFC - forest management via PEFC chain of custody</t>
  </si>
  <si>
    <t>Total value of non-wood permanently installed</t>
  </si>
  <si>
    <t>Value of non-wood eligible products</t>
  </si>
  <si>
    <t>Value of wood eligible certified products</t>
  </si>
  <si>
    <t>Total value of wood</t>
  </si>
  <si>
    <t>Total value of permanently installed building products</t>
  </si>
  <si>
    <t>Summary</t>
  </si>
  <si>
    <t xml:space="preserve">Note: All information on this tab is READ-ONLY. To edit, see previous tabs. </t>
  </si>
  <si>
    <t>Certified Value eligible for ACP</t>
  </si>
  <si>
    <t>Credits achieved</t>
  </si>
  <si>
    <t>U.S. Green Building Council</t>
  </si>
  <si>
    <t>All Rights Reserved</t>
  </si>
  <si>
    <r>
      <t xml:space="preserve">Copyright </t>
    </r>
    <r>
      <rPr>
        <sz val="9"/>
        <color theme="0" tint="-0.499984740745262"/>
        <rFont val="Arial"/>
        <family val="2"/>
      </rPr>
      <t>©</t>
    </r>
    <r>
      <rPr>
        <sz val="8"/>
        <color theme="0" tint="-0.499984740745262"/>
        <rFont val="Arial"/>
        <family val="2"/>
      </rPr>
      <t xml:space="preserve"> 2016</t>
    </r>
  </si>
  <si>
    <t>Value of eligible building products</t>
  </si>
  <si>
    <t>% value of eligible building products</t>
  </si>
  <si>
    <t>Program</t>
  </si>
  <si>
    <t>Point Allocations:</t>
  </si>
  <si>
    <t>V02</t>
  </si>
  <si>
    <t>Last Updated 4/10/2017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</si>
</sst>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%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 Black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DBA00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 tint="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0" tint="-0.249977111117893"/>
      </right>
      <top style="thin">
        <color theme="0" tint="-0.249977111117893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1" tint="0.499984740745262"/>
      </right>
      <top style="thin">
        <color theme="0" tint="-0.249977111117893"/>
      </top>
      <bottom style="thin">
        <color theme="1" tint="0.499984740745262"/>
      </bottom>
      <diagonal/>
    </border>
  </borders>
  <cellStyleXfs count="34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</cellStyleXfs>
  <cellXfs count="61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164" fontId="6" fillId="0" borderId="1" xfId="26" applyNumberFormat="1" applyFont="1" applyBorder="1"/>
    <xf numFmtId="0" fontId="5" fillId="3" borderId="1" xfId="0" applyFont="1" applyFill="1" applyBorder="1" applyAlignment="1" applyProtection="1">
      <alignment horizontal="left" vertical="center"/>
      <protection locked="0"/>
    </xf>
    <xf numFmtId="44" fontId="5" fillId="3" borderId="1" xfId="26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44" fontId="5" fillId="3" borderId="2" xfId="26" applyFont="1" applyFill="1" applyBorder="1" applyAlignment="1" applyProtection="1">
      <alignment horizontal="left" vertical="center"/>
      <protection locked="0"/>
    </xf>
    <xf numFmtId="164" fontId="6" fillId="0" borderId="2" xfId="26" applyNumberFormat="1" applyFont="1" applyBorder="1"/>
    <xf numFmtId="0" fontId="6" fillId="0" borderId="0" xfId="0" applyFont="1" applyAlignment="1">
      <alignment vertical="center" wrapText="1"/>
    </xf>
    <xf numFmtId="44" fontId="6" fillId="0" borderId="3" xfId="26" applyFont="1" applyBorder="1"/>
    <xf numFmtId="0" fontId="0" fillId="3" borderId="0" xfId="0" applyFill="1"/>
    <xf numFmtId="0" fontId="6" fillId="3" borderId="0" xfId="0" applyFont="1" applyFill="1"/>
    <xf numFmtId="0" fontId="0" fillId="4" borderId="0" xfId="0" applyFill="1"/>
    <xf numFmtId="0" fontId="6" fillId="4" borderId="0" xfId="0" applyFont="1" applyFill="1"/>
    <xf numFmtId="0" fontId="7" fillId="4" borderId="0" xfId="0" applyFont="1" applyFill="1"/>
    <xf numFmtId="0" fontId="6" fillId="4" borderId="0" xfId="0" applyFont="1" applyFill="1" applyAlignment="1">
      <alignment horizontal="right"/>
    </xf>
    <xf numFmtId="0" fontId="6" fillId="4" borderId="0" xfId="0" applyFont="1" applyFill="1" applyAlignment="1">
      <alignment horizontal="left"/>
    </xf>
    <xf numFmtId="0" fontId="10" fillId="4" borderId="0" xfId="33" applyFont="1" applyFill="1" applyAlignment="1">
      <alignment horizontal="left" vertical="center"/>
    </xf>
    <xf numFmtId="49" fontId="11" fillId="4" borderId="0" xfId="33" applyNumberFormat="1" applyFont="1" applyFill="1" applyAlignment="1">
      <alignment vertical="center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 vertical="top"/>
    </xf>
    <xf numFmtId="164" fontId="6" fillId="4" borderId="3" xfId="0" applyNumberFormat="1" applyFont="1" applyFill="1" applyBorder="1"/>
    <xf numFmtId="165" fontId="6" fillId="4" borderId="3" xfId="1" applyNumberFormat="1" applyFont="1" applyFill="1" applyBorder="1"/>
    <xf numFmtId="0" fontId="6" fillId="4" borderId="3" xfId="0" applyFont="1" applyFill="1" applyBorder="1"/>
    <xf numFmtId="44" fontId="6" fillId="4" borderId="3" xfId="26" applyFont="1" applyFill="1" applyBorder="1"/>
    <xf numFmtId="9" fontId="6" fillId="4" borderId="3" xfId="1" applyFont="1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6" fillId="4" borderId="10" xfId="0" applyFont="1" applyFill="1" applyBorder="1"/>
    <xf numFmtId="0" fontId="6" fillId="4" borderId="11" xfId="0" applyFont="1" applyFill="1" applyBorder="1"/>
    <xf numFmtId="0" fontId="6" fillId="4" borderId="12" xfId="0" applyFont="1" applyFill="1" applyBorder="1"/>
    <xf numFmtId="0" fontId="6" fillId="4" borderId="13" xfId="0" applyFont="1" applyFill="1" applyBorder="1"/>
    <xf numFmtId="0" fontId="6" fillId="4" borderId="14" xfId="0" applyFont="1" applyFill="1" applyBorder="1"/>
    <xf numFmtId="0" fontId="13" fillId="5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5" borderId="0" xfId="0" applyFont="1" applyFill="1" applyAlignment="1">
      <alignment horizontal="left" vertical="center"/>
    </xf>
    <xf numFmtId="0" fontId="6" fillId="2" borderId="15" xfId="0" applyFont="1" applyFill="1" applyBorder="1" applyAlignment="1">
      <alignment horizontal="center" vertical="center" wrapText="1"/>
    </xf>
    <xf numFmtId="0" fontId="15" fillId="0" borderId="0" xfId="33" applyFont="1" applyAlignment="1">
      <alignment horizontal="right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0" borderId="16" xfId="0" applyFont="1" applyBorder="1"/>
    <xf numFmtId="0" fontId="6" fillId="0" borderId="18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3" xfId="0" applyFont="1" applyBorder="1"/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17" fillId="5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/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</cellXfs>
  <cellStyles count="34">
    <cellStyle name="Currency" xfId="26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  <cellStyle name="Normal 2 2 2 2" xfId="33" xr:uid="{00000000-0005-0000-0000-000020000000}"/>
    <cellStyle name="Percent" xfId="1" builtinId="5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(&quot;$&quot;* #,##0_);_(&quot;$&quot;* \(#,##0\);_(&quot;$&quot;* &quot;-&quot;??_);_(@_)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(&quot;$&quot;* #,##0_);_(&quot;$&quot;* \(#,##0\);_(&quot;$&quot;* &quot;-&quot;??_);_(@_)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_(&quot;$&quot;* #,##0_);_(&quot;$&quot;* \(#,##0\);_(&quot;$&quot;* &quot;-&quot;??_);_(@_)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border outline="0">
        <top style="thin">
          <color theme="1" tint="0.499984740745262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  <protection locked="1" hidden="0"/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</dxfs>
  <tableStyles count="1" defaultTableStyle="Table Style 1" defaultPivotStyle="PivotStyleMedium4">
    <tableStyle name="Table Style 1" pivot="0" count="2" xr9:uid="{00000000-0011-0000-FFFF-FFFF00000000}">
      <tableStyleElement type="wholeTable" dxfId="12"/>
      <tableStyleElement type="header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41</xdr:row>
          <xdr:rowOff>123825</xdr:rowOff>
        </xdr:from>
        <xdr:to>
          <xdr:col>1</xdr:col>
          <xdr:colOff>1238250</xdr:colOff>
          <xdr:row>43</xdr:row>
          <xdr:rowOff>47625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1809750</xdr:colOff>
          <xdr:row>41</xdr:row>
          <xdr:rowOff>133350</xdr:rowOff>
        </xdr:from>
        <xdr:to>
          <xdr:col>1</xdr:col>
          <xdr:colOff>2828925</xdr:colOff>
          <xdr:row>43</xdr:row>
          <xdr:rowOff>47625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9:H39" totalsRowShown="0" headerRowDxfId="10" dataDxfId="8" headerRowBorderDxfId="9" tableBorderDxfId="7" dataCellStyle="Currency">
  <tableColumns count="7">
    <tableColumn id="1" xr3:uid="{00000000-0010-0000-0000-000001000000}" name="Description" dataDxfId="6"/>
    <tableColumn id="2" xr3:uid="{00000000-0010-0000-0000-000002000000}" name="Product Type" dataDxfId="5"/>
    <tableColumn id="3" xr3:uid="{00000000-0010-0000-0000-000003000000}" name="Cost" dataDxfId="4" dataCellStyle="Currency"/>
    <tableColumn id="4" xr3:uid="{00000000-0010-0000-0000-000004000000}" name="Sourcing" dataDxfId="3"/>
    <tableColumn id="5" xr3:uid="{00000000-0010-0000-0000-000005000000}" name="Legal" dataDxfId="2" dataCellStyle="Currency">
      <calculatedColumnFormula>IF(E10=validation!$C$11,0, IF(E10=0, 0, Calculator!D10))</calculatedColumnFormula>
    </tableColumn>
    <tableColumn id="6" xr3:uid="{00000000-0010-0000-0000-000006000000}" name="Responsible" dataDxfId="1" dataCellStyle="Currency">
      <calculatedColumnFormula>IF(E10=validation!$C$3, D10, IF(E10=validation!$C$5, D10, IF(E10=validation!$C$6, D10, IF(E10=validation!$C$7, D10, IF(E10=validation!$C$8, D10, IF(E10=validation!$C$9, D10, 0))))))</calculatedColumnFormula>
    </tableColumn>
    <tableColumn id="7" xr3:uid="{00000000-0010-0000-0000-000007000000}" name="Certified" dataDxfId="0" dataCellStyle="Currency">
      <calculatedColumnFormula>IF(E10=validation!$C$3,D10,IF(E10=validation!$C$5,D10,IF(E10=validation!$C$7,D10,IF(E10=validation!$C$8,D10,IF(E10=validation!$C$9,D10,0)))))</calculatedColumnFormula>
    </tableColumn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Calculator"/>
  <dimension ref="A1:M65"/>
  <sheetViews>
    <sheetView showGridLines="0" topLeftCell="B1" zoomScale="90" zoomScaleNormal="90" workbookViewId="0">
      <selection activeCell="E16" sqref="E16"/>
    </sheetView>
  </sheetViews>
  <sheetFormatPr defaultColWidth="11.25" defaultRowHeight="12.75" x14ac:dyDescent="0.2"/>
  <cols>
    <col min="1" max="1" width="3.25" style="57" customWidth="1"/>
    <col min="2" max="2" width="45.75" style="1" customWidth="1"/>
    <col min="3" max="3" width="24.125" style="1" customWidth="1"/>
    <col min="4" max="4" width="22.5" style="1" customWidth="1"/>
    <col min="5" max="5" width="40.5" style="1" bestFit="1" customWidth="1"/>
    <col min="6" max="6" width="13" style="1" customWidth="1"/>
    <col min="7" max="7" width="15" style="1" customWidth="1"/>
    <col min="8" max="8" width="14.75" style="1" bestFit="1" customWidth="1"/>
    <col min="9" max="16384" width="11.25" style="1"/>
  </cols>
  <sheetData>
    <row r="1" spans="1:13" x14ac:dyDescent="0.2">
      <c r="A1" s="55"/>
      <c r="B1" s="39"/>
      <c r="C1" s="39"/>
      <c r="D1" s="39"/>
      <c r="E1" s="39"/>
      <c r="F1" s="39"/>
      <c r="G1" s="39"/>
      <c r="H1" s="39"/>
      <c r="I1" s="39"/>
      <c r="J1" s="39"/>
    </row>
    <row r="2" spans="1:13" ht="19.5" x14ac:dyDescent="0.2">
      <c r="A2" s="55"/>
      <c r="B2" s="41" t="s">
        <v>28</v>
      </c>
      <c r="C2" s="39"/>
      <c r="D2" s="39"/>
      <c r="E2" s="39"/>
      <c r="F2" s="39"/>
      <c r="G2" s="39"/>
      <c r="H2" s="39"/>
      <c r="I2" s="39"/>
      <c r="J2" s="39"/>
    </row>
    <row r="3" spans="1:13" x14ac:dyDescent="0.2">
      <c r="A3" s="55"/>
      <c r="B3" s="39"/>
      <c r="C3" s="39"/>
      <c r="D3" s="39"/>
      <c r="E3" s="39"/>
      <c r="F3" s="39"/>
      <c r="G3" s="39"/>
      <c r="H3" s="39"/>
      <c r="I3" s="39"/>
      <c r="J3" s="39"/>
    </row>
    <row r="4" spans="1:13" x14ac:dyDescent="0.2">
      <c r="A4" s="56"/>
      <c r="B4" s="40"/>
      <c r="C4" s="40"/>
      <c r="D4" s="40"/>
      <c r="E4" s="40"/>
      <c r="F4" s="40"/>
      <c r="G4" s="40"/>
      <c r="H4" s="40"/>
      <c r="I4" s="40"/>
      <c r="J4" s="40"/>
    </row>
    <row r="5" spans="1:13" ht="13.15" customHeight="1" x14ac:dyDescent="0.2">
      <c r="B5" s="58" t="s">
        <v>35</v>
      </c>
      <c r="C5" s="59"/>
      <c r="D5" s="60"/>
      <c r="E5" s="6"/>
    </row>
    <row r="6" spans="1:13" ht="13.15" customHeight="1" x14ac:dyDescent="0.2">
      <c r="B6" s="58" t="s">
        <v>36</v>
      </c>
      <c r="C6" s="59"/>
      <c r="D6" s="60"/>
      <c r="E6" s="6"/>
    </row>
    <row r="7" spans="1:13" ht="13.15" customHeight="1" x14ac:dyDescent="0.2">
      <c r="B7" s="58" t="s">
        <v>37</v>
      </c>
      <c r="C7" s="59"/>
      <c r="D7" s="60"/>
      <c r="E7" s="11">
        <f>validation!D22</f>
        <v>3000</v>
      </c>
    </row>
    <row r="9" spans="1:13" x14ac:dyDescent="0.2">
      <c r="B9" s="42" t="s">
        <v>27</v>
      </c>
      <c r="C9" s="42" t="s">
        <v>10</v>
      </c>
      <c r="D9" s="42" t="s">
        <v>11</v>
      </c>
      <c r="E9" s="42" t="s">
        <v>12</v>
      </c>
      <c r="F9" s="42" t="s">
        <v>3</v>
      </c>
      <c r="G9" s="42" t="s">
        <v>4</v>
      </c>
      <c r="H9" s="42" t="s">
        <v>5</v>
      </c>
      <c r="J9" s="10"/>
      <c r="K9" s="10"/>
      <c r="L9" s="10"/>
      <c r="M9" s="10"/>
    </row>
    <row r="10" spans="1:13" x14ac:dyDescent="0.2">
      <c r="B10" s="7"/>
      <c r="C10" s="7"/>
      <c r="D10" s="8">
        <v>1000</v>
      </c>
      <c r="E10" s="7" t="s">
        <v>32</v>
      </c>
      <c r="F10" s="9">
        <f>IF(E10=validation!$C$11,0, IF(E10=0, 0, Calculator!D10))</f>
        <v>1000</v>
      </c>
      <c r="G10" s="9">
        <f>IF(E10=validation!$C$3, D10, IF(E10=validation!$C$5, D10, IF(E10=validation!$C$6, D10, IF(E10=validation!$C$7, D10, IF(E10=validation!$C$8, D10, IF(E10=validation!$C$9, D10, 0))))))</f>
        <v>1000</v>
      </c>
      <c r="H10" s="9">
        <f>IF(E10=validation!$C$3,D10,IF(E10=validation!$C$5,D10,IF(E10=validation!$C$7,D10,IF(E10=validation!$C$8,D10,IF(E10=validation!$C$9,D10,0)))))</f>
        <v>1000</v>
      </c>
      <c r="J10" s="10"/>
      <c r="K10" s="10"/>
      <c r="L10" s="10"/>
      <c r="M10" s="10"/>
    </row>
    <row r="11" spans="1:13" x14ac:dyDescent="0.2">
      <c r="B11" s="5"/>
      <c r="C11" s="5"/>
      <c r="D11" s="6">
        <v>1000</v>
      </c>
      <c r="E11" s="5" t="s">
        <v>1</v>
      </c>
      <c r="F11" s="4">
        <f>IF(E11=validation!$C$11,0, IF(E11=0, 0, Calculator!D11))</f>
        <v>1000</v>
      </c>
      <c r="G11" s="4">
        <f>IF(E11=validation!$C$3, D11, IF(E11=validation!$C$5, D11, IF(E11=validation!$C$6, D11, IF(E11=validation!$C$7, D11, IF(E11=validation!$C$8, D11, IF(E11=validation!$C$9, D11, 0))))))</f>
        <v>1000</v>
      </c>
      <c r="H11" s="4">
        <f>IF(E11=validation!$C$3,D11,IF(E11=validation!$C$5,D11,IF(E11=validation!$C$7,D11,IF(E11=validation!$C$8,D11,IF(E11=validation!$C$9,D11,0)))))</f>
        <v>0</v>
      </c>
      <c r="J11" s="10"/>
      <c r="K11" s="10"/>
      <c r="L11" s="10"/>
      <c r="M11" s="10"/>
    </row>
    <row r="12" spans="1:13" x14ac:dyDescent="0.2">
      <c r="B12" s="5"/>
      <c r="C12" s="5"/>
      <c r="D12" s="6">
        <v>1000</v>
      </c>
      <c r="E12" s="5" t="s">
        <v>34</v>
      </c>
      <c r="F12" s="4">
        <f>IF(E12=validation!$C$11,0, IF(E12=0, 0, Calculator!D12))</f>
        <v>1000</v>
      </c>
      <c r="G12" s="4">
        <f>IF(E12=validation!$C$3, D12, IF(E12=validation!$C$5, D12, IF(E12=validation!$C$6, D12, IF(E12=validation!$C$7, D12, IF(E12=validation!$C$8, D12, IF(E12=validation!$C$9, D12, 0))))))</f>
        <v>1000</v>
      </c>
      <c r="H12" s="4">
        <f>IF(E12=validation!$C$3,D12,IF(E12=validation!$C$5,D12,IF(E12=validation!$C$7,D12,IF(E12=validation!$C$8,D12,IF(E12=validation!$C$9,D12,0)))))</f>
        <v>1000</v>
      </c>
      <c r="J12" s="10"/>
      <c r="K12" s="10"/>
      <c r="L12" s="10"/>
      <c r="M12" s="10"/>
    </row>
    <row r="13" spans="1:13" x14ac:dyDescent="0.2">
      <c r="B13" s="5"/>
      <c r="C13" s="5"/>
      <c r="D13" s="6">
        <v>1000</v>
      </c>
      <c r="E13" s="5" t="s">
        <v>31</v>
      </c>
      <c r="F13" s="4">
        <f>IF(E13=validation!$C$11,0, IF(E13=0, 0, Calculator!D13))</f>
        <v>1000</v>
      </c>
      <c r="G13" s="4">
        <f>IF(E13=validation!$C$3, D13, IF(E13=validation!$C$5, D13, IF(E13=validation!$C$6, D13, IF(E13=validation!$C$7, D13, IF(E13=validation!$C$8, D13, IF(E13=validation!$C$9, D13, 0))))))</f>
        <v>1000</v>
      </c>
      <c r="H13" s="4">
        <f>IF(E13=validation!$C$3,D13,IF(E13=validation!$C$5,D13,IF(E13=validation!$C$7,D13,IF(E13=validation!$C$8,D13,IF(E13=validation!$C$9,D13,0)))))</f>
        <v>1000</v>
      </c>
      <c r="J13" s="10"/>
      <c r="K13" s="10"/>
      <c r="L13" s="10"/>
      <c r="M13" s="10"/>
    </row>
    <row r="14" spans="1:13" x14ac:dyDescent="0.2">
      <c r="B14" s="5"/>
      <c r="C14" s="5"/>
      <c r="D14" s="6">
        <v>2000</v>
      </c>
      <c r="E14" s="5" t="s">
        <v>1</v>
      </c>
      <c r="F14" s="4">
        <f>IF(E14=validation!$C$11,0, IF(E14=0, 0, Calculator!D14))</f>
        <v>2000</v>
      </c>
      <c r="G14" s="4">
        <f>IF(E14=validation!$C$3, D14, IF(E14=validation!$C$5, D14, IF(E14=validation!$C$6, D14, IF(E14=validation!$C$7, D14, IF(E14=validation!$C$8, D14, IF(E14=validation!$C$9, D14, 0))))))</f>
        <v>2000</v>
      </c>
      <c r="H14" s="4">
        <f>IF(E14=validation!$C$3,D14,IF(E14=validation!$C$5,D14,IF(E14=validation!$C$7,D14,IF(E14=validation!$C$8,D14,IF(E14=validation!$C$9,D14,0)))))</f>
        <v>0</v>
      </c>
      <c r="J14" s="10"/>
      <c r="K14" s="10"/>
      <c r="L14" s="10"/>
      <c r="M14" s="10"/>
    </row>
    <row r="15" spans="1:13" x14ac:dyDescent="0.2">
      <c r="B15" s="5"/>
      <c r="C15" s="5"/>
      <c r="D15" s="6">
        <v>1000</v>
      </c>
      <c r="E15" s="5" t="s">
        <v>1</v>
      </c>
      <c r="F15" s="4">
        <f>IF(E15=validation!$C$11,0, IF(E15=0, 0, Calculator!D15))</f>
        <v>1000</v>
      </c>
      <c r="G15" s="4">
        <f>IF(E15=validation!$C$3, D15, IF(E15=validation!$C$5, D15, IF(E15=validation!$C$6, D15, IF(E15=validation!$C$7, D15, IF(E15=validation!$C$8, D15, IF(E15=validation!$C$9, D15, 0))))))</f>
        <v>1000</v>
      </c>
      <c r="H15" s="4">
        <f>IF(E15=validation!$C$3,D15,IF(E15=validation!$C$5,D15,IF(E15=validation!$C$7,D15,IF(E15=validation!$C$8,D15,IF(E15=validation!$C$9,D15,0)))))</f>
        <v>0</v>
      </c>
      <c r="J15" s="10"/>
      <c r="K15" s="10"/>
      <c r="L15" s="10"/>
      <c r="M15" s="10"/>
    </row>
    <row r="16" spans="1:13" x14ac:dyDescent="0.2">
      <c r="B16" s="5"/>
      <c r="C16" s="5"/>
      <c r="D16" s="6">
        <v>1000</v>
      </c>
      <c r="E16" s="5" t="s">
        <v>1</v>
      </c>
      <c r="F16" s="4">
        <f>IF(E16=validation!$C$11,0, IF(E16=0, 0, Calculator!D16))</f>
        <v>1000</v>
      </c>
      <c r="G16" s="4">
        <f>IF(E16=validation!$C$3, D16, IF(E16=validation!$C$5, D16, IF(E16=validation!$C$6, D16, IF(E16=validation!$C$7, D16, IF(E16=validation!$C$8, D16, IF(E16=validation!$C$9, D16, 0))))))</f>
        <v>1000</v>
      </c>
      <c r="H16" s="4">
        <f>IF(E16=validation!$C$3,D16,IF(E16=validation!$C$5,D16,IF(E16=validation!$C$7,D16,IF(E16=validation!$C$8,D16,IF(E16=validation!$C$9,D16,0)))))</f>
        <v>0</v>
      </c>
      <c r="J16" s="10"/>
      <c r="K16" s="10"/>
      <c r="L16" s="10"/>
      <c r="M16" s="10"/>
    </row>
    <row r="17" spans="2:13" x14ac:dyDescent="0.2">
      <c r="B17" s="5"/>
      <c r="C17" s="5"/>
      <c r="D17" s="6"/>
      <c r="E17" s="5"/>
      <c r="F17" s="4">
        <f>IF(E17=validation!$C$11,0, IF(E17=0, 0, Calculator!D17))</f>
        <v>0</v>
      </c>
      <c r="G17" s="4">
        <f>IF(E17=validation!$C$3, D17, IF(E17=validation!$C$5, D17, IF(E17=validation!$C$6, D17, IF(E17=validation!$C$7, D17, IF(E17=validation!$C$8, D17, IF(E17=validation!$C$9, D17, 0))))))</f>
        <v>0</v>
      </c>
      <c r="H17" s="4">
        <f>IF(E17=validation!$C$3,D17,IF(E17=validation!$C$5,D17,IF(E17=validation!$C$7,D17,IF(E17=validation!$C$8,D17,IF(E17=validation!$C$9,D17,0)))))</f>
        <v>0</v>
      </c>
      <c r="J17" s="10"/>
      <c r="K17" s="10"/>
      <c r="L17" s="10"/>
      <c r="M17" s="10"/>
    </row>
    <row r="18" spans="2:13" x14ac:dyDescent="0.2">
      <c r="B18" s="5"/>
      <c r="C18" s="5"/>
      <c r="D18" s="6"/>
      <c r="E18" s="5"/>
      <c r="F18" s="4">
        <f>IF(E18=validation!$C$11,0, IF(E18=0, 0, Calculator!D18))</f>
        <v>0</v>
      </c>
      <c r="G18" s="4">
        <f>IF(E18=validation!$C$3, D18, IF(E18=validation!$C$5, D18, IF(E18=validation!$C$6, D18, IF(E18=validation!$C$7, D18, IF(E18=validation!$C$8, D18, IF(E18=validation!$C$9, D18, 0))))))</f>
        <v>0</v>
      </c>
      <c r="H18" s="4">
        <f>IF(E18=validation!$C$3,D18,IF(E18=validation!$C$5,D18,IF(E18=validation!$C$7,D18,IF(E18=validation!$C$8,D18,IF(E18=validation!$C$9,D18,0)))))</f>
        <v>0</v>
      </c>
      <c r="J18" s="10"/>
      <c r="K18" s="10"/>
      <c r="L18" s="10"/>
      <c r="M18" s="10"/>
    </row>
    <row r="19" spans="2:13" x14ac:dyDescent="0.2">
      <c r="B19" s="5"/>
      <c r="C19" s="5"/>
      <c r="D19" s="6"/>
      <c r="E19" s="5"/>
      <c r="F19" s="4">
        <f>IF(E19=validation!$C$11,0, IF(E19=0, 0, Calculator!D19))</f>
        <v>0</v>
      </c>
      <c r="G19" s="4">
        <f>IF(E19=validation!$C$3, D19, IF(E19=validation!$C$5, D19, IF(E19=validation!$C$6, D19, IF(E19=validation!$C$7, D19, IF(E19=validation!$C$8, D19, IF(E19=validation!$C$9, D19, 0))))))</f>
        <v>0</v>
      </c>
      <c r="H19" s="4">
        <f>IF(E19=validation!$C$3,D19,IF(E19=validation!$C$5,D19,IF(E19=validation!$C$7,D19,IF(E19=validation!$C$8,D19,IF(E19=validation!$C$9,D19,0)))))</f>
        <v>0</v>
      </c>
      <c r="J19" s="10"/>
      <c r="K19" s="10"/>
      <c r="L19" s="10"/>
      <c r="M19" s="10"/>
    </row>
    <row r="20" spans="2:13" x14ac:dyDescent="0.2">
      <c r="B20" s="5"/>
      <c r="C20" s="5"/>
      <c r="D20" s="6"/>
      <c r="E20" s="5"/>
      <c r="F20" s="4">
        <f>IF(E20=validation!$C$11,0, IF(E20=0, 0, Calculator!D20))</f>
        <v>0</v>
      </c>
      <c r="G20" s="4">
        <f>IF(E20=validation!$C$3, D20, IF(E20=validation!$C$5, D20, IF(E20=validation!$C$6, D20, IF(E20=validation!$C$7, D20, IF(E20=validation!$C$8, D20, IF(E20=validation!$C$9, D20, 0))))))</f>
        <v>0</v>
      </c>
      <c r="H20" s="4">
        <f>IF(E20=validation!$C$3,D20,IF(E20=validation!$C$5,D20,IF(E20=validation!$C$7,D20,IF(E20=validation!$C$8,D20,IF(E20=validation!$C$9,D20,0)))))</f>
        <v>0</v>
      </c>
      <c r="J20" s="10"/>
      <c r="K20" s="10"/>
      <c r="L20" s="10"/>
      <c r="M20" s="10"/>
    </row>
    <row r="21" spans="2:13" x14ac:dyDescent="0.2">
      <c r="B21" s="5"/>
      <c r="C21" s="5"/>
      <c r="D21" s="6"/>
      <c r="E21" s="5"/>
      <c r="F21" s="4">
        <f>IF(E21=validation!$C$11,0, IF(E21=0, 0, Calculator!D21))</f>
        <v>0</v>
      </c>
      <c r="G21" s="4">
        <f>IF(E21=validation!$C$3, D21, IF(E21=validation!$C$5, D21, IF(E21=validation!$C$6, D21, IF(E21=validation!$C$7, D21, IF(E21=validation!$C$8, D21, IF(E21=validation!$C$9, D21, 0))))))</f>
        <v>0</v>
      </c>
      <c r="H21" s="4">
        <f>IF(E21=validation!$C$3,D21,IF(E21=validation!$C$5,D21,IF(E21=validation!$C$7,D21,IF(E21=validation!$C$8,D21,IF(E21=validation!$C$9,D21,0)))))</f>
        <v>0</v>
      </c>
      <c r="J21" s="10"/>
      <c r="K21" s="10"/>
      <c r="L21" s="10"/>
      <c r="M21" s="10"/>
    </row>
    <row r="22" spans="2:13" x14ac:dyDescent="0.2">
      <c r="B22" s="5"/>
      <c r="C22" s="5"/>
      <c r="D22" s="6"/>
      <c r="E22" s="5"/>
      <c r="F22" s="4">
        <f>IF(E22=validation!$C$11,0, IF(E22=0, 0, Calculator!D22))</f>
        <v>0</v>
      </c>
      <c r="G22" s="4">
        <f>IF(E22=validation!$C$3, D22, IF(E22=validation!$C$5, D22, IF(E22=validation!$C$6, D22, IF(E22=validation!$C$7, D22, IF(E22=validation!$C$8, D22, IF(E22=validation!$C$9, D22, 0))))))</f>
        <v>0</v>
      </c>
      <c r="H22" s="4">
        <f>IF(E22=validation!$C$3,D22,IF(E22=validation!$C$5,D22,IF(E22=validation!$C$7,D22,IF(E22=validation!$C$8,D22,IF(E22=validation!$C$9,D22,0)))))</f>
        <v>0</v>
      </c>
      <c r="J22" s="10"/>
      <c r="K22" s="10"/>
      <c r="L22" s="10"/>
      <c r="M22" s="10"/>
    </row>
    <row r="23" spans="2:13" x14ac:dyDescent="0.2">
      <c r="B23" s="5"/>
      <c r="C23" s="5"/>
      <c r="D23" s="6"/>
      <c r="E23" s="5"/>
      <c r="F23" s="4">
        <f>IF(E23=validation!$C$11,0, IF(E23=0, 0, Calculator!D23))</f>
        <v>0</v>
      </c>
      <c r="G23" s="4">
        <f>IF(E23=validation!$C$3, D23, IF(E23=validation!$C$5, D23, IF(E23=validation!$C$6, D23, IF(E23=validation!$C$7, D23, IF(E23=validation!$C$8, D23, IF(E23=validation!$C$9, D23, 0))))))</f>
        <v>0</v>
      </c>
      <c r="H23" s="4">
        <f>IF(E23=validation!$C$3,D23,IF(E23=validation!$C$5,D23,IF(E23=validation!$C$7,D23,IF(E23=validation!$C$8,D23,IF(E23=validation!$C$9,D23,0)))))</f>
        <v>0</v>
      </c>
      <c r="J23" s="10"/>
      <c r="K23" s="10"/>
      <c r="L23" s="10"/>
      <c r="M23" s="10"/>
    </row>
    <row r="24" spans="2:13" x14ac:dyDescent="0.2">
      <c r="B24" s="5"/>
      <c r="C24" s="5"/>
      <c r="D24" s="6"/>
      <c r="E24" s="5"/>
      <c r="F24" s="4">
        <f>IF(E24=validation!$C$11,0, IF(E24=0, 0, Calculator!D24))</f>
        <v>0</v>
      </c>
      <c r="G24" s="4">
        <f>IF(E24=validation!$C$3, D24, IF(E24=validation!$C$5, D24, IF(E24=validation!$C$6, D24, IF(E24=validation!$C$7, D24, IF(E24=validation!$C$8, D24, IF(E24=validation!$C$9, D24, 0))))))</f>
        <v>0</v>
      </c>
      <c r="H24" s="4">
        <f>IF(E24=validation!$C$3,D24,IF(E24=validation!$C$5,D24,IF(E24=validation!$C$7,D24,IF(E24=validation!$C$8,D24,IF(E24=validation!$C$9,D24,0)))))</f>
        <v>0</v>
      </c>
      <c r="J24" s="10"/>
      <c r="K24" s="10"/>
      <c r="L24" s="10"/>
      <c r="M24" s="10"/>
    </row>
    <row r="25" spans="2:13" x14ac:dyDescent="0.2">
      <c r="B25" s="5"/>
      <c r="C25" s="5"/>
      <c r="D25" s="6"/>
      <c r="E25" s="5"/>
      <c r="F25" s="4">
        <f>IF(E25=validation!$C$11,0, IF(E25=0, 0, Calculator!D25))</f>
        <v>0</v>
      </c>
      <c r="G25" s="4">
        <f>IF(E25=validation!$C$3, D25, IF(E25=validation!$C$5, D25, IF(E25=validation!$C$6, D25, IF(E25=validation!$C$7, D25, IF(E25=validation!$C$8, D25, IF(E25=validation!$C$9, D25, 0))))))</f>
        <v>0</v>
      </c>
      <c r="H25" s="4">
        <f>IF(E25=validation!$C$3,D25,IF(E25=validation!$C$5,D25,IF(E25=validation!$C$7,D25,IF(E25=validation!$C$8,D25,IF(E25=validation!$C$9,D25,0)))))</f>
        <v>0</v>
      </c>
      <c r="J25" s="10"/>
      <c r="K25" s="10"/>
      <c r="L25" s="10"/>
      <c r="M25" s="10"/>
    </row>
    <row r="26" spans="2:13" x14ac:dyDescent="0.2">
      <c r="B26" s="5"/>
      <c r="C26" s="5"/>
      <c r="D26" s="6"/>
      <c r="E26" s="5"/>
      <c r="F26" s="4">
        <f>IF(E26=validation!$C$11,0, IF(E26=0, 0, Calculator!D26))</f>
        <v>0</v>
      </c>
      <c r="G26" s="4">
        <f>IF(E26=validation!$C$3, D26, IF(E26=validation!$C$5, D26, IF(E26=validation!$C$6, D26, IF(E26=validation!$C$7, D26, IF(E26=validation!$C$8, D26, IF(E26=validation!$C$9, D26, 0))))))</f>
        <v>0</v>
      </c>
      <c r="H26" s="4">
        <f>IF(E26=validation!$C$3,D26,IF(E26=validation!$C$5,D26,IF(E26=validation!$C$7,D26,IF(E26=validation!$C$8,D26,IF(E26=validation!$C$9,D26,0)))))</f>
        <v>0</v>
      </c>
      <c r="J26" s="10"/>
      <c r="K26" s="10"/>
      <c r="L26" s="10"/>
      <c r="M26" s="10"/>
    </row>
    <row r="27" spans="2:13" x14ac:dyDescent="0.2">
      <c r="B27" s="5"/>
      <c r="C27" s="5"/>
      <c r="D27" s="6"/>
      <c r="E27" s="5"/>
      <c r="F27" s="4">
        <f>IF(E27=validation!$C$11,0, IF(E27=0, 0, Calculator!D27))</f>
        <v>0</v>
      </c>
      <c r="G27" s="4">
        <f>IF(E27=validation!$C$3, D27, IF(E27=validation!$C$5, D27, IF(E27=validation!$C$6, D27, IF(E27=validation!$C$7, D27, IF(E27=validation!$C$8, D27, IF(E27=validation!$C$9, D27, 0))))))</f>
        <v>0</v>
      </c>
      <c r="H27" s="4">
        <f>IF(E27=validation!$C$3,D27,IF(E27=validation!$C$5,D27,IF(E27=validation!$C$7,D27,IF(E27=validation!$C$8,D27,IF(E27=validation!$C$9,D27,0)))))</f>
        <v>0</v>
      </c>
      <c r="J27" s="10"/>
      <c r="K27" s="10"/>
      <c r="L27" s="10"/>
      <c r="M27" s="10"/>
    </row>
    <row r="28" spans="2:13" x14ac:dyDescent="0.2">
      <c r="B28" s="5"/>
      <c r="C28" s="5"/>
      <c r="D28" s="6"/>
      <c r="E28" s="5"/>
      <c r="F28" s="4">
        <f>IF(E28=validation!$C$11,0, IF(E28=0, 0, Calculator!D28))</f>
        <v>0</v>
      </c>
      <c r="G28" s="4">
        <f>IF(E28=validation!$C$3, D28, IF(E28=validation!$C$5, D28, IF(E28=validation!$C$6, D28, IF(E28=validation!$C$7, D28, IF(E28=validation!$C$8, D28, IF(E28=validation!$C$9, D28, 0))))))</f>
        <v>0</v>
      </c>
      <c r="H28" s="4">
        <f>IF(E28=validation!$C$3,D28,IF(E28=validation!$C$5,D28,IF(E28=validation!$C$7,D28,IF(E28=validation!$C$8,D28,IF(E28=validation!$C$9,D28,0)))))</f>
        <v>0</v>
      </c>
      <c r="J28" s="10"/>
      <c r="K28" s="10"/>
      <c r="L28" s="10"/>
      <c r="M28" s="10"/>
    </row>
    <row r="29" spans="2:13" x14ac:dyDescent="0.2">
      <c r="B29" s="5"/>
      <c r="C29" s="5"/>
      <c r="D29" s="6"/>
      <c r="E29" s="5"/>
      <c r="F29" s="4">
        <f>IF(E29=validation!$C$11,0, IF(E29=0, 0, Calculator!D29))</f>
        <v>0</v>
      </c>
      <c r="G29" s="4">
        <f>IF(E29=validation!$C$3, D29, IF(E29=validation!$C$5, D29, IF(E29=validation!$C$6, D29, IF(E29=validation!$C$7, D29, IF(E29=validation!$C$8, D29, IF(E29=validation!$C$9, D29, 0))))))</f>
        <v>0</v>
      </c>
      <c r="H29" s="4">
        <f>IF(E29=validation!$C$3,D29,IF(E29=validation!$C$5,D29,IF(E29=validation!$C$7,D29,IF(E29=validation!$C$8,D29,IF(E29=validation!$C$9,D29,0)))))</f>
        <v>0</v>
      </c>
      <c r="J29" s="10"/>
      <c r="K29" s="10"/>
      <c r="L29" s="10"/>
      <c r="M29" s="10"/>
    </row>
    <row r="30" spans="2:13" x14ac:dyDescent="0.2">
      <c r="B30" s="5"/>
      <c r="C30" s="5"/>
      <c r="D30" s="6"/>
      <c r="E30" s="5"/>
      <c r="F30" s="4">
        <f>IF(E30=validation!$C$11,0, IF(E30=0, 0, Calculator!D30))</f>
        <v>0</v>
      </c>
      <c r="G30" s="4">
        <f>IF(E30=validation!$C$3, D30, IF(E30=validation!$C$5, D30, IF(E30=validation!$C$6, D30, IF(E30=validation!$C$7, D30, IF(E30=validation!$C$8, D30, IF(E30=validation!$C$9, D30, 0))))))</f>
        <v>0</v>
      </c>
      <c r="H30" s="4">
        <f>IF(E30=validation!$C$3,D30,IF(E30=validation!$C$5,D30,IF(E30=validation!$C$7,D30,IF(E30=validation!$C$8,D30,IF(E30=validation!$C$9,D30,0)))))</f>
        <v>0</v>
      </c>
      <c r="J30" s="10"/>
      <c r="K30" s="10"/>
      <c r="L30" s="10"/>
      <c r="M30" s="10"/>
    </row>
    <row r="31" spans="2:13" x14ac:dyDescent="0.2">
      <c r="B31" s="5"/>
      <c r="C31" s="5"/>
      <c r="D31" s="6"/>
      <c r="E31" s="5"/>
      <c r="F31" s="4">
        <f>IF(E31=validation!$C$11,0, IF(E31=0, 0, Calculator!D31))</f>
        <v>0</v>
      </c>
      <c r="G31" s="4">
        <f>IF(E31=validation!$C$3, D31, IF(E31=validation!$C$5, D31, IF(E31=validation!$C$6, D31, IF(E31=validation!$C$7, D31, IF(E31=validation!$C$8, D31, IF(E31=validation!$C$9, D31, 0))))))</f>
        <v>0</v>
      </c>
      <c r="H31" s="4">
        <f>IF(E31=validation!$C$3,D31,IF(E31=validation!$C$5,D31,IF(E31=validation!$C$7,D31,IF(E31=validation!$C$8,D31,IF(E31=validation!$C$9,D31,0)))))</f>
        <v>0</v>
      </c>
      <c r="J31" s="10"/>
      <c r="K31" s="10"/>
      <c r="L31" s="10"/>
      <c r="M31" s="10"/>
    </row>
    <row r="32" spans="2:13" x14ac:dyDescent="0.2">
      <c r="B32" s="5"/>
      <c r="C32" s="5"/>
      <c r="D32" s="6"/>
      <c r="E32" s="5"/>
      <c r="F32" s="4">
        <f>IF(E32=validation!$C$11,0, IF(E32=0, 0, Calculator!D32))</f>
        <v>0</v>
      </c>
      <c r="G32" s="4">
        <f>IF(E32=validation!$C$3, D32, IF(E32=validation!$C$5, D32, IF(E32=validation!$C$6, D32, IF(E32=validation!$C$7, D32, IF(E32=validation!$C$8, D32, IF(E32=validation!$C$9, D32, 0))))))</f>
        <v>0</v>
      </c>
      <c r="H32" s="4">
        <f>IF(E32=validation!$C$3,D32,IF(E32=validation!$C$5,D32,IF(E32=validation!$C$7,D32,IF(E32=validation!$C$8,D32,IF(E32=validation!$C$9,D32,0)))))</f>
        <v>0</v>
      </c>
      <c r="J32" s="10"/>
      <c r="K32" s="10"/>
      <c r="L32" s="10"/>
      <c r="M32" s="10"/>
    </row>
    <row r="33" spans="2:13" x14ac:dyDescent="0.2">
      <c r="B33" s="5"/>
      <c r="C33" s="5"/>
      <c r="D33" s="6"/>
      <c r="E33" s="5"/>
      <c r="F33" s="4">
        <f>IF(E33=validation!$C$11,0, IF(E33=0, 0, Calculator!D33))</f>
        <v>0</v>
      </c>
      <c r="G33" s="4">
        <f>IF(E33=validation!$C$3, D33, IF(E33=validation!$C$5, D33, IF(E33=validation!$C$6, D33, IF(E33=validation!$C$7, D33, IF(E33=validation!$C$8, D33, IF(E33=validation!$C$9, D33, 0))))))</f>
        <v>0</v>
      </c>
      <c r="H33" s="4">
        <f>IF(E33=validation!$C$3,D33,IF(E33=validation!$C$5,D33,IF(E33=validation!$C$7,D33,IF(E33=validation!$C$8,D33,IF(E33=validation!$C$9,D33,0)))))</f>
        <v>0</v>
      </c>
      <c r="J33" s="10"/>
      <c r="K33" s="10"/>
      <c r="L33" s="10"/>
      <c r="M33" s="10"/>
    </row>
    <row r="34" spans="2:13" x14ac:dyDescent="0.2">
      <c r="B34" s="5"/>
      <c r="C34" s="5"/>
      <c r="D34" s="6"/>
      <c r="E34" s="5"/>
      <c r="F34" s="4">
        <f>IF(E34=validation!$C$11,0, IF(E34=0, 0, Calculator!D34))</f>
        <v>0</v>
      </c>
      <c r="G34" s="4">
        <f>IF(E34=validation!$C$3, D34, IF(E34=validation!$C$5, D34, IF(E34=validation!$C$6, D34, IF(E34=validation!$C$7, D34, IF(E34=validation!$C$8, D34, IF(E34=validation!$C$9, D34, 0))))))</f>
        <v>0</v>
      </c>
      <c r="H34" s="4">
        <f>IF(E34=validation!$C$3,D34,IF(E34=validation!$C$5,D34,IF(E34=validation!$C$7,D34,IF(E34=validation!$C$8,D34,IF(E34=validation!$C$9,D34,0)))))</f>
        <v>0</v>
      </c>
      <c r="J34" s="10"/>
      <c r="K34" s="10"/>
      <c r="L34" s="10"/>
      <c r="M34" s="10"/>
    </row>
    <row r="35" spans="2:13" x14ac:dyDescent="0.2">
      <c r="B35" s="5"/>
      <c r="C35" s="5"/>
      <c r="D35" s="6"/>
      <c r="E35" s="5"/>
      <c r="F35" s="4">
        <f>IF(E35=validation!$C$11,0, IF(E35=0, 0, Calculator!D35))</f>
        <v>0</v>
      </c>
      <c r="G35" s="4">
        <f>IF(E35=validation!$C$3, D35, IF(E35=validation!$C$5, D35, IF(E35=validation!$C$6, D35, IF(E35=validation!$C$7, D35, IF(E35=validation!$C$8, D35, IF(E35=validation!$C$9, D35, 0))))))</f>
        <v>0</v>
      </c>
      <c r="H35" s="4">
        <f>IF(E35=validation!$C$3,D35,IF(E35=validation!$C$5,D35,IF(E35=validation!$C$7,D35,IF(E35=validation!$C$8,D35,IF(E35=validation!$C$9,D35,0)))))</f>
        <v>0</v>
      </c>
      <c r="J35" s="10"/>
      <c r="K35" s="10"/>
      <c r="L35" s="10"/>
      <c r="M35" s="10"/>
    </row>
    <row r="36" spans="2:13" x14ac:dyDescent="0.2">
      <c r="B36" s="5"/>
      <c r="C36" s="5"/>
      <c r="D36" s="6"/>
      <c r="E36" s="5"/>
      <c r="F36" s="4">
        <f>IF(E36=validation!$C$11,0, IF(E36=0, 0, Calculator!D36))</f>
        <v>0</v>
      </c>
      <c r="G36" s="4">
        <f>IF(E36=validation!$C$3, D36, IF(E36=validation!$C$5, D36, IF(E36=validation!$C$6, D36, IF(E36=validation!$C$7, D36, IF(E36=validation!$C$8, D36, IF(E36=validation!$C$9, D36, 0))))))</f>
        <v>0</v>
      </c>
      <c r="H36" s="4">
        <f>IF(E36=validation!$C$3,D36,IF(E36=validation!$C$5,D36,IF(E36=validation!$C$7,D36,IF(E36=validation!$C$8,D36,IF(E36=validation!$C$9,D36,0)))))</f>
        <v>0</v>
      </c>
      <c r="J36" s="10"/>
      <c r="K36" s="10"/>
      <c r="L36" s="10"/>
      <c r="M36" s="10"/>
    </row>
    <row r="37" spans="2:13" x14ac:dyDescent="0.2">
      <c r="B37" s="5"/>
      <c r="C37" s="5"/>
      <c r="D37" s="6"/>
      <c r="E37" s="5"/>
      <c r="F37" s="4">
        <f>IF(E37=validation!$C$11,0, IF(E37=0, 0, Calculator!D37))</f>
        <v>0</v>
      </c>
      <c r="G37" s="4">
        <f>IF(E37=validation!$C$3, D37, IF(E37=validation!$C$5, D37, IF(E37=validation!$C$6, D37, IF(E37=validation!$C$7, D37, IF(E37=validation!$C$8, D37, IF(E37=validation!$C$9, D37, 0))))))</f>
        <v>0</v>
      </c>
      <c r="H37" s="4">
        <f>IF(E37=validation!$C$3,D37,IF(E37=validation!$C$5,D37,IF(E37=validation!$C$7,D37,IF(E37=validation!$C$8,D37,IF(E37=validation!$C$9,D37,0)))))</f>
        <v>0</v>
      </c>
      <c r="J37" s="10"/>
      <c r="K37" s="10"/>
      <c r="L37" s="10"/>
      <c r="M37" s="10"/>
    </row>
    <row r="38" spans="2:13" x14ac:dyDescent="0.2">
      <c r="B38" s="5"/>
      <c r="C38" s="5"/>
      <c r="D38" s="6"/>
      <c r="E38" s="5"/>
      <c r="F38" s="4">
        <f>IF(E38=validation!$C$11,0, IF(E38=0, 0, Calculator!D38))</f>
        <v>0</v>
      </c>
      <c r="G38" s="4">
        <f>IF(E38=validation!$C$3, D38, IF(E38=validation!$C$5, D38, IF(E38=validation!$C$6, D38, IF(E38=validation!$C$7, D38, IF(E38=validation!$C$8, D38, IF(E38=validation!$C$9, D38, 0))))))</f>
        <v>0</v>
      </c>
      <c r="H38" s="4">
        <f>IF(E38=validation!$C$3,D38,IF(E38=validation!$C$5,D38,IF(E38=validation!$C$7,D38,IF(E38=validation!$C$8,D38,IF(E38=validation!$C$9,D38,0)))))</f>
        <v>0</v>
      </c>
      <c r="J38" s="10"/>
      <c r="K38" s="10"/>
      <c r="L38" s="10"/>
      <c r="M38" s="10"/>
    </row>
    <row r="39" spans="2:13" x14ac:dyDescent="0.2">
      <c r="B39" s="5"/>
      <c r="C39" s="5"/>
      <c r="D39" s="6"/>
      <c r="E39" s="5"/>
      <c r="F39" s="4">
        <f>IF(E39=validation!$C$11,0, IF(E39=0, 0, Calculator!D39))</f>
        <v>0</v>
      </c>
      <c r="G39" s="4">
        <f>IF(E39=validation!$C$3, D39, IF(E39=validation!$C$5, D39, IF(E39=validation!$C$6, D39, IF(E39=validation!$C$7, D39, IF(E39=validation!$C$8, D39, IF(E39=validation!$C$9, D39, 0))))))</f>
        <v>0</v>
      </c>
      <c r="H39" s="4">
        <f>IF(E39=validation!$C$3,D39,IF(E39=validation!$C$5,D39,IF(E39=validation!$C$7,D39,IF(E39=validation!$C$8,D39,IF(E39=validation!$C$9,D39,0)))))</f>
        <v>0</v>
      </c>
      <c r="J39" s="10"/>
      <c r="K39" s="10"/>
      <c r="L39" s="10"/>
      <c r="M39" s="10"/>
    </row>
    <row r="49" spans="3:10" ht="15.75" x14ac:dyDescent="0.25">
      <c r="I49"/>
      <c r="J49" s="43" t="s">
        <v>51</v>
      </c>
    </row>
    <row r="50" spans="3:10" ht="15.75" x14ac:dyDescent="0.25">
      <c r="I50"/>
      <c r="J50" s="43" t="s">
        <v>46</v>
      </c>
    </row>
    <row r="51" spans="3:10" ht="15.75" x14ac:dyDescent="0.25">
      <c r="I51"/>
      <c r="J51" s="43" t="s">
        <v>44</v>
      </c>
    </row>
    <row r="52" spans="3:10" ht="15.75" x14ac:dyDescent="0.25">
      <c r="I52"/>
      <c r="J52" s="43" t="s">
        <v>45</v>
      </c>
    </row>
    <row r="53" spans="3:10" x14ac:dyDescent="0.2">
      <c r="J53" s="43" t="s">
        <v>52</v>
      </c>
    </row>
    <row r="54" spans="3:10" ht="15.75" hidden="1" x14ac:dyDescent="0.25">
      <c r="C54" s="2" t="s">
        <v>16</v>
      </c>
      <c r="D54">
        <f>SUM(D10:D39)</f>
        <v>8000</v>
      </c>
      <c r="F54">
        <f>SUM(F10:F39)</f>
        <v>8000</v>
      </c>
      <c r="G54">
        <f>SUM(G10:G39)</f>
        <v>8000</v>
      </c>
      <c r="H54">
        <f>SUM(H10:H39)</f>
        <v>3000</v>
      </c>
    </row>
    <row r="62" spans="3:10" x14ac:dyDescent="0.2">
      <c r="H62" s="3"/>
    </row>
    <row r="65" ht="30" customHeight="1" x14ac:dyDescent="0.2"/>
  </sheetData>
  <sheetProtection algorithmName="SHA-512" hashValue="ALgSL0x+thI0mig41R1gMmVtCDo2ofuOUol7D1o6xjFAxUqRHO7fVEuEjuRRvM/d6ZNJMYeYJGIM4+XBEUPQ9g==" saltValue="GLQxteQHPoCYO3DNB8Od1Q==" spinCount="100000" sheet="1" objects="1" scenarios="1" formatColumns="0" formatRows="0"/>
  <mergeCells count="3">
    <mergeCell ref="B5:D5"/>
    <mergeCell ref="B6:D6"/>
    <mergeCell ref="B7:D7"/>
  </mergeCells>
  <dataValidations count="1">
    <dataValidation type="list" allowBlank="1" showInputMessage="1" showErrorMessage="1" sqref="E10:E39" xr:uid="{00000000-0002-0000-0000-000000000000}">
      <formula1>program</formula1>
    </dataValidation>
  </dataValidations>
  <pageMargins left="0.75" right="0.75" top="1" bottom="1" header="0.5" footer="0.5"/>
  <pageSetup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Add">
                <anchor moveWithCells="1">
                  <from>
                    <xdr:col>1</xdr:col>
                    <xdr:colOff>228600</xdr:colOff>
                    <xdr:row>41</xdr:row>
                    <xdr:rowOff>123825</xdr:rowOff>
                  </from>
                  <to>
                    <xdr:col>1</xdr:col>
                    <xdr:colOff>1238250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DeleteRow">
                <anchor moveWithCells="1">
                  <from>
                    <xdr:col>1</xdr:col>
                    <xdr:colOff>1809750</xdr:colOff>
                    <xdr:row>41</xdr:row>
                    <xdr:rowOff>133350</xdr:rowOff>
                  </from>
                  <to>
                    <xdr:col>1</xdr:col>
                    <xdr:colOff>2828925</xdr:colOff>
                    <xdr:row>43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ummary"/>
  <dimension ref="A3:G25"/>
  <sheetViews>
    <sheetView showGridLines="0" tabSelected="1" zoomScale="90" zoomScaleNormal="90" workbookViewId="0">
      <selection activeCell="D24" sqref="D24"/>
    </sheetView>
  </sheetViews>
  <sheetFormatPr defaultColWidth="8.75" defaultRowHeight="15.75" x14ac:dyDescent="0.25"/>
  <cols>
    <col min="1" max="1" width="8.75" style="12"/>
    <col min="2" max="2" width="3.625" style="12" customWidth="1"/>
    <col min="3" max="3" width="45.375" style="12" bestFit="1" customWidth="1"/>
    <col min="4" max="4" width="23.375" style="12" bestFit="1" customWidth="1"/>
    <col min="5" max="5" width="17.75" style="12" customWidth="1"/>
    <col min="6" max="16384" width="8.75" style="12"/>
  </cols>
  <sheetData>
    <row r="3" spans="1:6" x14ac:dyDescent="0.25">
      <c r="B3" s="29"/>
      <c r="C3" s="30"/>
      <c r="D3" s="30"/>
      <c r="E3" s="31"/>
    </row>
    <row r="4" spans="1:6" ht="20.25" x14ac:dyDescent="0.25">
      <c r="B4" s="32"/>
      <c r="C4" s="19" t="s">
        <v>40</v>
      </c>
      <c r="D4" s="14"/>
      <c r="E4" s="33"/>
    </row>
    <row r="5" spans="1:6" x14ac:dyDescent="0.25">
      <c r="B5" s="32"/>
      <c r="C5" s="20" t="s">
        <v>41</v>
      </c>
      <c r="D5" s="14"/>
      <c r="E5" s="33"/>
    </row>
    <row r="6" spans="1:6" x14ac:dyDescent="0.25">
      <c r="A6" s="13"/>
      <c r="B6" s="34"/>
      <c r="C6" s="15"/>
      <c r="D6" s="14"/>
      <c r="E6" s="33"/>
      <c r="F6" s="13"/>
    </row>
    <row r="7" spans="1:6" x14ac:dyDescent="0.25">
      <c r="A7" s="13"/>
      <c r="B7" s="34"/>
      <c r="C7" s="23" t="s">
        <v>13</v>
      </c>
      <c r="D7" s="28">
        <f>IFERROR(Calculator!F54/Calculator!D54,"")</f>
        <v>1</v>
      </c>
      <c r="E7" s="33"/>
      <c r="F7" s="13"/>
    </row>
    <row r="8" spans="1:6" x14ac:dyDescent="0.25">
      <c r="A8" s="13"/>
      <c r="B8" s="34"/>
      <c r="C8" s="23" t="s">
        <v>14</v>
      </c>
      <c r="D8" s="28">
        <f>IFERROR(Calculator!G54/Calculator!D54,"")</f>
        <v>1</v>
      </c>
      <c r="E8" s="33"/>
      <c r="F8" s="13"/>
    </row>
    <row r="9" spans="1:6" x14ac:dyDescent="0.25">
      <c r="A9" s="13"/>
      <c r="B9" s="34"/>
      <c r="C9" s="23" t="s">
        <v>17</v>
      </c>
      <c r="D9" s="27">
        <f>Calculator!H54</f>
        <v>3000</v>
      </c>
      <c r="E9" s="33"/>
      <c r="F9" s="13"/>
    </row>
    <row r="10" spans="1:6" x14ac:dyDescent="0.25">
      <c r="A10" s="13"/>
      <c r="B10" s="34"/>
      <c r="C10" s="23"/>
      <c r="D10" s="15"/>
      <c r="E10" s="33"/>
      <c r="F10" s="13"/>
    </row>
    <row r="11" spans="1:6" x14ac:dyDescent="0.25">
      <c r="A11" s="13"/>
      <c r="B11" s="34"/>
      <c r="C11" s="21" t="s">
        <v>42</v>
      </c>
      <c r="D11" s="27">
        <f>IF(validation!D18=TRUE, Calculator!H54, 0)</f>
        <v>3000</v>
      </c>
      <c r="E11" s="33"/>
      <c r="F11" s="13"/>
    </row>
    <row r="12" spans="1:6" x14ac:dyDescent="0.25">
      <c r="A12" s="13"/>
      <c r="B12" s="34"/>
      <c r="C12" s="15"/>
      <c r="D12" s="15"/>
      <c r="E12" s="35"/>
      <c r="F12" s="13"/>
    </row>
    <row r="13" spans="1:6" x14ac:dyDescent="0.25">
      <c r="B13" s="32"/>
      <c r="C13" s="16" t="s">
        <v>21</v>
      </c>
      <c r="D13" s="15"/>
      <c r="E13" s="35"/>
      <c r="F13" s="13"/>
    </row>
    <row r="14" spans="1:6" x14ac:dyDescent="0.25">
      <c r="B14" s="32"/>
      <c r="C14" s="23" t="s">
        <v>38</v>
      </c>
      <c r="D14" s="27">
        <f>validation!D21</f>
        <v>8000</v>
      </c>
      <c r="E14" s="33"/>
      <c r="F14" s="13"/>
    </row>
    <row r="15" spans="1:6" x14ac:dyDescent="0.25">
      <c r="B15" s="32"/>
      <c r="C15" s="23" t="s">
        <v>29</v>
      </c>
      <c r="D15" s="27">
        <f>validation!D22</f>
        <v>3000</v>
      </c>
      <c r="E15" s="33"/>
      <c r="F15" s="13"/>
    </row>
    <row r="16" spans="1:6" x14ac:dyDescent="0.25">
      <c r="B16" s="32"/>
      <c r="C16" s="23" t="s">
        <v>23</v>
      </c>
      <c r="D16" s="25">
        <f>IFERROR(D15/D14,0)</f>
        <v>0.375</v>
      </c>
      <c r="E16" s="33"/>
      <c r="F16" s="13"/>
    </row>
    <row r="17" spans="1:7" x14ac:dyDescent="0.25">
      <c r="B17" s="32"/>
      <c r="C17" s="23" t="s">
        <v>43</v>
      </c>
      <c r="D17" s="26">
        <f>IF(AND(D16&gt;0.4999,D8&gt;0.6999,D7&gt;0.9699),1,0)</f>
        <v>0</v>
      </c>
      <c r="E17" s="33"/>
      <c r="F17" s="13"/>
    </row>
    <row r="18" spans="1:7" x14ac:dyDescent="0.25">
      <c r="B18" s="32"/>
      <c r="C18" s="15"/>
      <c r="D18" s="17"/>
      <c r="E18" s="35"/>
      <c r="F18" s="13"/>
    </row>
    <row r="19" spans="1:7" x14ac:dyDescent="0.25">
      <c r="A19" s="13"/>
      <c r="B19" s="34"/>
      <c r="C19" s="15"/>
      <c r="D19" s="15"/>
      <c r="E19" s="35"/>
      <c r="F19" s="13"/>
    </row>
    <row r="20" spans="1:7" x14ac:dyDescent="0.25">
      <c r="B20" s="32"/>
      <c r="C20" s="16" t="s">
        <v>25</v>
      </c>
      <c r="D20" s="15"/>
      <c r="E20" s="35"/>
      <c r="F20" s="13"/>
      <c r="G20" s="13"/>
    </row>
    <row r="21" spans="1:7" ht="15.6" customHeight="1" x14ac:dyDescent="0.25">
      <c r="B21" s="32"/>
      <c r="C21" s="22" t="s">
        <v>39</v>
      </c>
      <c r="D21" s="24">
        <f>IFERROR(Calculator!E5+validation!D21,"")</f>
        <v>8000</v>
      </c>
      <c r="E21" s="33"/>
      <c r="F21" s="13"/>
      <c r="G21" s="13"/>
    </row>
    <row r="22" spans="1:7" ht="15.6" customHeight="1" x14ac:dyDescent="0.25">
      <c r="B22" s="32"/>
      <c r="C22" s="22" t="s">
        <v>47</v>
      </c>
      <c r="D22" s="24">
        <f>IFERROR(Calculator!E6+validation!D22,"")</f>
        <v>3000</v>
      </c>
      <c r="E22" s="33"/>
      <c r="F22" s="13"/>
      <c r="G22" s="13"/>
    </row>
    <row r="23" spans="1:7" ht="15.6" customHeight="1" x14ac:dyDescent="0.25">
      <c r="B23" s="32"/>
      <c r="C23" s="22" t="s">
        <v>48</v>
      </c>
      <c r="D23" s="25">
        <f>IFERROR(D22/D21,0)</f>
        <v>0.375</v>
      </c>
      <c r="E23" s="33"/>
      <c r="F23" s="13"/>
      <c r="G23" s="13"/>
    </row>
    <row r="24" spans="1:7" x14ac:dyDescent="0.25">
      <c r="B24" s="32"/>
      <c r="C24" s="18" t="s">
        <v>24</v>
      </c>
      <c r="D24" s="26">
        <f>IF(AND(D23&gt;0.24999,D8&gt;0.69999,D7&gt;0.96999), 1, 0)</f>
        <v>1</v>
      </c>
      <c r="E24" s="33"/>
      <c r="F24" s="13"/>
      <c r="G24" s="13"/>
    </row>
    <row r="25" spans="1:7" x14ac:dyDescent="0.25">
      <c r="A25" s="13"/>
      <c r="B25" s="36"/>
      <c r="C25" s="37"/>
      <c r="D25" s="37"/>
      <c r="E25" s="38"/>
      <c r="F25" s="13"/>
    </row>
  </sheetData>
  <sheetProtection algorithmName="SHA-512" hashValue="S5/QGl+sHOxEqBIfyyGO5cq1rFZTTmBsbPR/4Q2MTvipK0+5xuabWnN+GwIkG/wdB8lMiNHQTgheLTolHuu/tw==" saltValue="4s3HMyRS6fbXO6Y2am22oQ==" spinCount="100000" sheet="1" objects="1" scenarios="1"/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F22"/>
  <sheetViews>
    <sheetView showGridLines="0" workbookViewId="0">
      <selection activeCell="J28" sqref="J28"/>
    </sheetView>
  </sheetViews>
  <sheetFormatPr defaultColWidth="11.25" defaultRowHeight="12.75" x14ac:dyDescent="0.2"/>
  <cols>
    <col min="1" max="1" width="11.25" style="1"/>
    <col min="2" max="2" width="1.75" style="1" bestFit="1" customWidth="1"/>
    <col min="3" max="3" width="47.75" style="1" bestFit="1" customWidth="1"/>
    <col min="4" max="16384" width="11.25" style="1"/>
  </cols>
  <sheetData>
    <row r="2" spans="2:6" x14ac:dyDescent="0.2">
      <c r="B2" s="44"/>
      <c r="C2" s="44" t="s">
        <v>49</v>
      </c>
      <c r="D2" s="44" t="s">
        <v>3</v>
      </c>
      <c r="E2" s="44" t="s">
        <v>4</v>
      </c>
      <c r="F2" s="44" t="s">
        <v>5</v>
      </c>
    </row>
    <row r="3" spans="2:6" x14ac:dyDescent="0.2">
      <c r="B3" s="46">
        <v>1</v>
      </c>
      <c r="C3" s="45" t="s">
        <v>30</v>
      </c>
      <c r="D3" s="45" t="s">
        <v>6</v>
      </c>
      <c r="E3" s="45" t="s">
        <v>6</v>
      </c>
      <c r="F3" s="47" t="s">
        <v>6</v>
      </c>
    </row>
    <row r="4" spans="2:6" x14ac:dyDescent="0.2">
      <c r="B4" s="46">
        <f>B3+1</f>
        <v>2</v>
      </c>
      <c r="C4" s="45" t="s">
        <v>0</v>
      </c>
      <c r="D4" s="45" t="s">
        <v>6</v>
      </c>
      <c r="E4" s="45" t="s">
        <v>7</v>
      </c>
      <c r="F4" s="47" t="s">
        <v>7</v>
      </c>
    </row>
    <row r="5" spans="2:6" x14ac:dyDescent="0.2">
      <c r="B5" s="46">
        <f t="shared" ref="B5:B11" si="0">B4+1</f>
        <v>3</v>
      </c>
      <c r="C5" s="45" t="s">
        <v>31</v>
      </c>
      <c r="D5" s="45" t="s">
        <v>6</v>
      </c>
      <c r="E5" s="45" t="s">
        <v>6</v>
      </c>
      <c r="F5" s="47" t="s">
        <v>6</v>
      </c>
    </row>
    <row r="6" spans="2:6" x14ac:dyDescent="0.2">
      <c r="B6" s="46">
        <f t="shared" si="0"/>
        <v>4</v>
      </c>
      <c r="C6" s="45" t="s">
        <v>1</v>
      </c>
      <c r="D6" s="45" t="s">
        <v>6</v>
      </c>
      <c r="E6" s="45" t="s">
        <v>6</v>
      </c>
      <c r="F6" s="47" t="s">
        <v>7</v>
      </c>
    </row>
    <row r="7" spans="2:6" x14ac:dyDescent="0.2">
      <c r="B7" s="46">
        <f t="shared" si="0"/>
        <v>5</v>
      </c>
      <c r="C7" s="45" t="s">
        <v>32</v>
      </c>
      <c r="D7" s="45" t="s">
        <v>6</v>
      </c>
      <c r="E7" s="45" t="s">
        <v>6</v>
      </c>
      <c r="F7" s="47" t="s">
        <v>6</v>
      </c>
    </row>
    <row r="8" spans="2:6" x14ac:dyDescent="0.2">
      <c r="B8" s="46">
        <f t="shared" si="0"/>
        <v>6</v>
      </c>
      <c r="C8" s="45" t="s">
        <v>33</v>
      </c>
      <c r="D8" s="45" t="s">
        <v>6</v>
      </c>
      <c r="E8" s="45" t="s">
        <v>6</v>
      </c>
      <c r="F8" s="47" t="s">
        <v>6</v>
      </c>
    </row>
    <row r="9" spans="2:6" x14ac:dyDescent="0.2">
      <c r="B9" s="46">
        <f t="shared" si="0"/>
        <v>7</v>
      </c>
      <c r="C9" s="45" t="s">
        <v>34</v>
      </c>
      <c r="D9" s="45" t="s">
        <v>6</v>
      </c>
      <c r="E9" s="45" t="s">
        <v>8</v>
      </c>
      <c r="F9" s="47" t="s">
        <v>6</v>
      </c>
    </row>
    <row r="10" spans="2:6" x14ac:dyDescent="0.2">
      <c r="B10" s="46">
        <f t="shared" si="0"/>
        <v>8</v>
      </c>
      <c r="C10" s="45" t="s">
        <v>2</v>
      </c>
      <c r="D10" s="45" t="s">
        <v>6</v>
      </c>
      <c r="E10" s="45" t="s">
        <v>7</v>
      </c>
      <c r="F10" s="47" t="s">
        <v>9</v>
      </c>
    </row>
    <row r="11" spans="2:6" x14ac:dyDescent="0.2">
      <c r="B11" s="48">
        <f t="shared" si="0"/>
        <v>9</v>
      </c>
      <c r="C11" s="49" t="s">
        <v>15</v>
      </c>
      <c r="D11" s="49" t="s">
        <v>7</v>
      </c>
      <c r="E11" s="49" t="s">
        <v>7</v>
      </c>
      <c r="F11" s="50" t="s">
        <v>7</v>
      </c>
    </row>
    <row r="15" spans="2:6" ht="15.6" customHeight="1" x14ac:dyDescent="0.2">
      <c r="C15" s="52" t="s">
        <v>50</v>
      </c>
      <c r="D15" s="53"/>
      <c r="E15" s="54"/>
    </row>
    <row r="16" spans="2:6" x14ac:dyDescent="0.2">
      <c r="C16" s="51" t="s">
        <v>18</v>
      </c>
      <c r="D16" s="51" t="b">
        <f>IF(Summary!D7&gt;0.97, TRUE, FALSE)</f>
        <v>1</v>
      </c>
      <c r="E16" s="51">
        <f>IF(D16=TRUE, 1, 0)</f>
        <v>1</v>
      </c>
    </row>
    <row r="17" spans="3:5" x14ac:dyDescent="0.2">
      <c r="C17" s="51" t="s">
        <v>19</v>
      </c>
      <c r="D17" s="51" t="b">
        <f>IF(Summary!D8&gt;0.69, TRUE, FALSE)</f>
        <v>1</v>
      </c>
      <c r="E17" s="51">
        <f>IF(D17=TRUE, 1, 0)</f>
        <v>1</v>
      </c>
    </row>
    <row r="18" spans="3:5" x14ac:dyDescent="0.2">
      <c r="C18" s="51" t="s">
        <v>20</v>
      </c>
      <c r="D18" s="51" t="b">
        <f>IF(E18=1, TRUE, FALSE)</f>
        <v>1</v>
      </c>
      <c r="E18" s="51">
        <f>IF(E16+E17=2,1,0)</f>
        <v>1</v>
      </c>
    </row>
    <row r="21" spans="3:5" x14ac:dyDescent="0.2">
      <c r="C21" s="51" t="s">
        <v>22</v>
      </c>
      <c r="D21" s="51">
        <f>SUM(Calculator!D10:D39)</f>
        <v>8000</v>
      </c>
    </row>
    <row r="22" spans="3:5" x14ac:dyDescent="0.2">
      <c r="C22" s="51" t="s">
        <v>26</v>
      </c>
      <c r="D22" s="51">
        <f>SUM(Calculator!H10:H39)</f>
        <v>3000</v>
      </c>
    </row>
  </sheetData>
  <sheetProtection algorithmName="SHA-512" hashValue="TsC+LUTz66zulK93ujwbzE1wTfvps4NLXNFBQuSimtwLp26XaRkn8tD55QbgM6CPSLTK80nAedAzSNbKNHKp8Q==" saltValue="0Wt5l367ozdhiI9LqvOCag==" spinCount="100000" sheet="1" objects="1" scenarios="1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Calculator</vt:lpstr>
      <vt:lpstr>Summary</vt:lpstr>
      <vt:lpstr>validation</vt:lpstr>
      <vt:lpstr>program</vt:lpstr>
    </vt:vector>
  </TitlesOfParts>
  <Company>USGBC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 Owens</dc:creator>
  <cp:lastModifiedBy>Joshua Pasos</cp:lastModifiedBy>
  <dcterms:created xsi:type="dcterms:W3CDTF">2016-02-22T19:01:11Z</dcterms:created>
  <dcterms:modified xsi:type="dcterms:W3CDTF">2023-09-20T15:28:20Z</dcterms:modified>
</cp:coreProperties>
</file>